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matise\Documents\"/>
    </mc:Choice>
  </mc:AlternateContent>
  <bookViews>
    <workbookView xWindow="0" yWindow="0" windowWidth="28800" windowHeight="12450"/>
  </bookViews>
  <sheets>
    <sheet name="Calculation Page" sheetId="2"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2" l="1"/>
  <c r="B9" i="2"/>
  <c r="B8" i="2" l="1"/>
  <c r="B6" i="2"/>
  <c r="B18" i="1"/>
  <c r="B20" i="1" s="1"/>
  <c r="B7" i="2"/>
  <c r="B17" i="1"/>
  <c r="C3" i="1"/>
  <c r="C4" i="1"/>
  <c r="C5" i="1"/>
  <c r="C6" i="1"/>
  <c r="C7" i="1"/>
  <c r="C8" i="1"/>
  <c r="C9" i="1"/>
  <c r="C10" i="1"/>
  <c r="C11" i="1"/>
  <c r="C2" i="1"/>
  <c r="B11" i="2" l="1"/>
</calcChain>
</file>

<file path=xl/sharedStrings.xml><?xml version="1.0" encoding="utf-8"?>
<sst xmlns="http://schemas.openxmlformats.org/spreadsheetml/2006/main" count="56" uniqueCount="40">
  <si>
    <t>Monday</t>
  </si>
  <si>
    <t>Tuesday</t>
  </si>
  <si>
    <t>Wednesday</t>
  </si>
  <si>
    <t>Thursday</t>
  </si>
  <si>
    <t>Friday</t>
  </si>
  <si>
    <t>Hourly Rate:</t>
  </si>
  <si>
    <t>Monthly Pay:</t>
  </si>
  <si>
    <t>Month</t>
  </si>
  <si>
    <t>Business Days</t>
  </si>
  <si>
    <t>How many hours does one day equal?</t>
  </si>
  <si>
    <t>Month:</t>
  </si>
  <si>
    <t>October 2020</t>
  </si>
  <si>
    <t>November 2020</t>
  </si>
  <si>
    <t>December 2020</t>
  </si>
  <si>
    <t>January 2021</t>
  </si>
  <si>
    <t>February 2021</t>
  </si>
  <si>
    <t>March 2021</t>
  </si>
  <si>
    <t>April 2021</t>
  </si>
  <si>
    <t>May 2021</t>
  </si>
  <si>
    <t>June 2021</t>
  </si>
  <si>
    <t>July 2021</t>
  </si>
  <si>
    <t>How many days are you on furlough this month?</t>
  </si>
  <si>
    <t>Expected pay for month:</t>
  </si>
  <si>
    <t>Annual Salary:</t>
  </si>
  <si>
    <t>Business Days in the month:</t>
  </si>
  <si>
    <t>Estimated monthly gross pay:</t>
  </si>
  <si>
    <t>Number of hours one day reflects on paycheck:</t>
  </si>
  <si>
    <t>Regular Monthly Gross Pay:</t>
  </si>
  <si>
    <t>Your annual salary can be found in MyPack. Employee Self Service &gt; Payroll and Compensation &gt; Compensation History</t>
  </si>
  <si>
    <t>Select the month you are estimating</t>
  </si>
  <si>
    <t>Enter in the number of days you will be on furlough from the first to the last day of the month.  Keep in mind some weeks cross more than one month.  Only include days in the month.</t>
  </si>
  <si>
    <t>This is calculated based on the annual salary entered above.</t>
  </si>
  <si>
    <t>This is 1/12th of the annual salary entered above.</t>
  </si>
  <si>
    <t>A business day is calculated based on the number of week days (Monday - Friday) in the month.</t>
  </si>
  <si>
    <t xml:space="preserve">Regular Gross Monthly Pay minus Hourly Rate times calculated </t>
  </si>
  <si>
    <t>Calculated Hours Furloughed:</t>
  </si>
  <si>
    <t xml:space="preserve">The university pays employees 1/12th of their salary each month, no matter the number of business days in each month.  Per the Fair Labor Standards Act, salary is based on 40 hours a week for 52 weeks, which is 2080 hours.  When calculating 1/12th of the salary this equals 173.33 hours per month. The number of business days per month varies, so the value of each business day also varies. (173.33/number of business days in the month).
As an example, if your salary is $30,000, your gross pay is $2500.00 per month.  In October there are 22 business days.  In order to receive $2500.00 per month each business day is valued at 7.88 hours in October.  November has 21 business days, so in order to receive $2500.00 each business day is valued at 8.25 hours. This calculation is required in order to be paid the same amount in gross pay every month.  </t>
  </si>
  <si>
    <t>Daily furlough calculated hours x number of days furloughed in the month.
This is the estimated number of hours you will see deducted on your paycheck.</t>
  </si>
  <si>
    <t>Total Number of Hours Furloughed in the month:</t>
  </si>
  <si>
    <t>Estimated Furlough Pay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</si>
</sst>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quot;$&quot;#,##0.0000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3">
    <fill>
      <patternFill patternType="none"/>
    </fill>
    <fill>
      <patternFill patternType="gray125"/>
    </fill>
    <fill>
      <patternFill patternType="solid">
        <fgColor theme="1"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26">
    <xf numFmtId="0" fontId="0" fillId="0" borderId="0" xfId="0"/>
    <xf numFmtId="0" fontId="3" fillId="0" borderId="0" xfId="0" applyFont="1"/>
    <xf numFmtId="49" fontId="3" fillId="0" borderId="0" xfId="0" applyNumberFormat="1" applyFont="1"/>
    <xf numFmtId="17" fontId="3" fillId="0" borderId="0" xfId="0" quotePrefix="1" applyNumberFormat="1" applyFont="1"/>
    <xf numFmtId="0" fontId="3" fillId="0" borderId="0" xfId="0" quotePrefix="1" applyNumberFormat="1" applyFont="1"/>
    <xf numFmtId="0" fontId="3" fillId="0" borderId="0" xfId="0" applyNumberFormat="1" applyFont="1"/>
    <xf numFmtId="44" fontId="3" fillId="0" borderId="0" xfId="1" applyFont="1"/>
    <xf numFmtId="0" fontId="0" fillId="0" borderId="1" xfId="0" applyBorder="1" applyProtection="1"/>
    <xf numFmtId="0" fontId="0" fillId="0" borderId="1" xfId="0" applyBorder="1" applyAlignment="1" applyProtection="1">
      <alignment vertical="top" wrapText="1"/>
    </xf>
    <xf numFmtId="0" fontId="0" fillId="2" borderId="1" xfId="0" applyFill="1" applyBorder="1" applyProtection="1"/>
    <xf numFmtId="0" fontId="2" fillId="0" borderId="1" xfId="0" applyFont="1" applyBorder="1" applyProtection="1"/>
    <xf numFmtId="0" fontId="4" fillId="0" borderId="0" xfId="0" applyFont="1"/>
    <xf numFmtId="164" fontId="0" fillId="0" borderId="0" xfId="0" applyNumberFormat="1"/>
    <xf numFmtId="0" fontId="0" fillId="0" borderId="1" xfId="0" applyBorder="1" applyAlignment="1">
      <alignment wrapText="1"/>
    </xf>
    <xf numFmtId="44" fontId="0" fillId="0" borderId="1" xfId="1" applyFont="1" applyBorder="1" applyAlignment="1" applyProtection="1">
      <alignment wrapText="1"/>
      <protection locked="0"/>
    </xf>
    <xf numFmtId="0" fontId="0" fillId="0" borderId="1" xfId="0" applyBorder="1" applyAlignment="1" applyProtection="1">
      <alignment wrapText="1"/>
      <protection locked="0"/>
    </xf>
    <xf numFmtId="0" fontId="0" fillId="2" borderId="1" xfId="0" applyFill="1" applyBorder="1" applyAlignment="1" applyProtection="1">
      <alignment wrapText="1"/>
    </xf>
    <xf numFmtId="165" fontId="0" fillId="0" borderId="1" xfId="0" applyNumberFormat="1" applyBorder="1" applyAlignment="1">
      <alignment wrapText="1"/>
    </xf>
    <xf numFmtId="164" fontId="0" fillId="0" borderId="1" xfId="1" applyNumberFormat="1" applyFont="1" applyBorder="1" applyAlignment="1">
      <alignment wrapText="1"/>
    </xf>
    <xf numFmtId="0" fontId="0" fillId="0" borderId="0" xfId="0" applyAlignment="1">
      <alignment wrapText="1"/>
    </xf>
    <xf numFmtId="164" fontId="2" fillId="0" borderId="1" xfId="0" applyNumberFormat="1" applyFont="1" applyBorder="1" applyAlignment="1">
      <alignment wrapText="1"/>
    </xf>
    <xf numFmtId="0" fontId="0" fillId="0" borderId="1" xfId="0" applyBorder="1" applyAlignment="1">
      <alignment wrapText="1"/>
    </xf>
    <xf numFmtId="0" fontId="0" fillId="0" borderId="1" xfId="0" applyBorder="1"/>
    <xf numFmtId="0" fontId="0" fillId="0" borderId="1" xfId="0" applyBorder="1" applyAlignment="1">
      <alignment horizontal="left" wrapText="1"/>
    </xf>
    <xf numFmtId="0" fontId="0" fillId="2" borderId="1" xfId="0" applyFill="1" applyBorder="1" applyAlignment="1">
      <alignment horizontal="center"/>
    </xf>
    <xf numFmtId="0" fontId="2" fillId="0" borderId="2"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selection activeCell="B2" sqref="B2"/>
    </sheetView>
  </sheetViews>
  <sheetFormatPr defaultRowHeight="14.5" x14ac:dyDescent="0.35"/>
  <cols>
    <col min="1" max="1" width="25.90625" bestFit="1" customWidth="1"/>
    <col min="2" max="2" width="17.08984375" style="19" customWidth="1"/>
    <col min="4" max="4" width="8.81640625" bestFit="1" customWidth="1"/>
  </cols>
  <sheetData>
    <row r="1" spans="1:6" x14ac:dyDescent="0.35">
      <c r="A1" s="25" t="s">
        <v>39</v>
      </c>
      <c r="B1" s="25"/>
    </row>
    <row r="2" spans="1:6" x14ac:dyDescent="0.35">
      <c r="A2" s="7" t="s">
        <v>23</v>
      </c>
      <c r="B2" s="14"/>
    </row>
    <row r="3" spans="1:6" x14ac:dyDescent="0.35">
      <c r="A3" s="7" t="s">
        <v>10</v>
      </c>
      <c r="B3" s="15" t="s">
        <v>11</v>
      </c>
    </row>
    <row r="4" spans="1:6" ht="29" x14ac:dyDescent="0.35">
      <c r="A4" s="8" t="s">
        <v>21</v>
      </c>
      <c r="B4" s="15"/>
    </row>
    <row r="5" spans="1:6" x14ac:dyDescent="0.35">
      <c r="A5" s="9"/>
      <c r="B5" s="16"/>
    </row>
    <row r="6" spans="1:6" x14ac:dyDescent="0.35">
      <c r="A6" s="7" t="s">
        <v>5</v>
      </c>
      <c r="B6" s="17">
        <f>ROUND(B2/2080,6)</f>
        <v>0</v>
      </c>
    </row>
    <row r="7" spans="1:6" x14ac:dyDescent="0.35">
      <c r="A7" s="7" t="s">
        <v>27</v>
      </c>
      <c r="B7" s="18">
        <f>ROUND(B2/12,2)</f>
        <v>0</v>
      </c>
    </row>
    <row r="8" spans="1:6" x14ac:dyDescent="0.35">
      <c r="A8" s="8" t="s">
        <v>24</v>
      </c>
      <c r="B8" s="19">
        <f>IFERROR(INDEX(Sheet1!B2:B11, MATCH(B3,Sheet1!A2:A11,0))," ")</f>
        <v>22</v>
      </c>
    </row>
    <row r="9" spans="1:6" ht="29" x14ac:dyDescent="0.35">
      <c r="A9" s="8" t="s">
        <v>26</v>
      </c>
      <c r="B9" s="13" t="str">
        <f>INDEX(Sheet1!C2:C11,MATCH('Calculation Page'!B3,Sheet1!A2:A11,0))&amp;" hours"</f>
        <v>7.88 hours</v>
      </c>
    </row>
    <row r="10" spans="1:6" ht="29" x14ac:dyDescent="0.35">
      <c r="A10" s="8" t="s">
        <v>38</v>
      </c>
      <c r="B10" s="13" t="str">
        <f>ROUND(INDEX(Sheet1!C2:C11,MATCH('Calculation Page'!B3,Sheet1!A2:A11,0))*B4,2)&amp;" hours"</f>
        <v>0 hours</v>
      </c>
    </row>
    <row r="11" spans="1:6" x14ac:dyDescent="0.35">
      <c r="A11" s="10" t="s">
        <v>25</v>
      </c>
      <c r="B11" s="20">
        <f>ROUND(B7-(SUBSTITUTE(B9,"hours","")*B4*B6),2)</f>
        <v>0</v>
      </c>
      <c r="D11" s="12"/>
    </row>
    <row r="14" spans="1:6" ht="36" customHeight="1" x14ac:dyDescent="0.35">
      <c r="A14" s="7" t="s">
        <v>23</v>
      </c>
      <c r="B14" s="23" t="s">
        <v>28</v>
      </c>
      <c r="C14" s="23"/>
      <c r="D14" s="23"/>
      <c r="E14" s="23"/>
      <c r="F14" s="23"/>
    </row>
    <row r="15" spans="1:6" x14ac:dyDescent="0.35">
      <c r="A15" s="7" t="s">
        <v>10</v>
      </c>
      <c r="B15" s="22" t="s">
        <v>29</v>
      </c>
      <c r="C15" s="22"/>
      <c r="D15" s="22"/>
      <c r="E15" s="22"/>
      <c r="F15" s="22"/>
    </row>
    <row r="16" spans="1:6" ht="47.5" customHeight="1" x14ac:dyDescent="0.35">
      <c r="A16" s="8" t="s">
        <v>21</v>
      </c>
      <c r="B16" s="21" t="s">
        <v>30</v>
      </c>
      <c r="C16" s="21"/>
      <c r="D16" s="21"/>
      <c r="E16" s="21"/>
      <c r="F16" s="21"/>
    </row>
    <row r="17" spans="1:6" x14ac:dyDescent="0.35">
      <c r="A17" s="9"/>
      <c r="B17" s="24"/>
      <c r="C17" s="24"/>
      <c r="D17" s="24"/>
      <c r="E17" s="24"/>
      <c r="F17" s="24"/>
    </row>
    <row r="18" spans="1:6" x14ac:dyDescent="0.35">
      <c r="A18" s="7" t="s">
        <v>5</v>
      </c>
      <c r="B18" s="22" t="s">
        <v>31</v>
      </c>
      <c r="C18" s="22"/>
      <c r="D18" s="22"/>
      <c r="E18" s="22"/>
      <c r="F18" s="22"/>
    </row>
    <row r="19" spans="1:6" x14ac:dyDescent="0.35">
      <c r="A19" s="7" t="s">
        <v>27</v>
      </c>
      <c r="B19" s="22" t="s">
        <v>32</v>
      </c>
      <c r="C19" s="22"/>
      <c r="D19" s="22"/>
      <c r="E19" s="22"/>
      <c r="F19" s="22"/>
    </row>
    <row r="20" spans="1:6" ht="31.5" customHeight="1" x14ac:dyDescent="0.35">
      <c r="A20" s="8" t="s">
        <v>24</v>
      </c>
      <c r="B20" s="21" t="s">
        <v>33</v>
      </c>
      <c r="C20" s="21"/>
      <c r="D20" s="21"/>
      <c r="E20" s="21"/>
      <c r="F20" s="21"/>
    </row>
    <row r="21" spans="1:6" ht="237.5" customHeight="1" x14ac:dyDescent="0.35">
      <c r="A21" s="8" t="s">
        <v>26</v>
      </c>
      <c r="B21" s="21" t="s">
        <v>36</v>
      </c>
      <c r="C21" s="22"/>
      <c r="D21" s="22"/>
      <c r="E21" s="22"/>
      <c r="F21" s="22"/>
    </row>
    <row r="22" spans="1:6" ht="28.5" customHeight="1" x14ac:dyDescent="0.35">
      <c r="A22" s="8" t="s">
        <v>35</v>
      </c>
      <c r="B22" s="23" t="s">
        <v>37</v>
      </c>
      <c r="C22" s="23"/>
      <c r="D22" s="23"/>
      <c r="E22" s="23"/>
      <c r="F22" s="23"/>
    </row>
    <row r="23" spans="1:6" ht="29.5" customHeight="1" x14ac:dyDescent="0.35">
      <c r="A23" s="10" t="s">
        <v>25</v>
      </c>
      <c r="B23" s="21" t="s">
        <v>34</v>
      </c>
      <c r="C23" s="21"/>
      <c r="D23" s="21"/>
      <c r="E23" s="21"/>
      <c r="F23" s="21"/>
    </row>
  </sheetData>
  <sheetProtection algorithmName="SHA-512" hashValue="40rsW0nsizweCRhSeAk4IEx6mMJAwbM65918MeagGjIdkjnQjf6AQ6qRhbKBm259wvV9Di7vUpavww5uBraGhw==" saltValue="fnDICHAb9sCQAePpHsDjBA==" spinCount="100000" sheet="1" objects="1" scenarios="1"/>
  <mergeCells count="11">
    <mergeCell ref="B21:F21"/>
    <mergeCell ref="B23:F23"/>
    <mergeCell ref="B22:F22"/>
    <mergeCell ref="B17:F17"/>
    <mergeCell ref="A1:B1"/>
    <mergeCell ref="B14:F14"/>
    <mergeCell ref="B15:F15"/>
    <mergeCell ref="B16:F16"/>
    <mergeCell ref="B18:F18"/>
    <mergeCell ref="B19:F19"/>
    <mergeCell ref="B20:F2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Sheet1!$A$2:$A$11</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sqref="A1:I22"/>
    </sheetView>
  </sheetViews>
  <sheetFormatPr defaultRowHeight="14.5" x14ac:dyDescent="0.35"/>
  <cols>
    <col min="1" max="1" width="33" bestFit="1" customWidth="1"/>
    <col min="2" max="2" width="12.453125" bestFit="1" customWidth="1"/>
    <col min="3" max="3" width="33" bestFit="1" customWidth="1"/>
    <col min="6" max="6" width="10.6328125" bestFit="1" customWidth="1"/>
  </cols>
  <sheetData>
    <row r="1" spans="1:9" x14ac:dyDescent="0.35">
      <c r="A1" s="1" t="s">
        <v>7</v>
      </c>
      <c r="B1" s="1" t="s">
        <v>8</v>
      </c>
      <c r="C1" s="1" t="s">
        <v>9</v>
      </c>
      <c r="D1" s="1" t="s">
        <v>0</v>
      </c>
      <c r="E1" s="1" t="s">
        <v>1</v>
      </c>
      <c r="F1" s="1" t="s">
        <v>2</v>
      </c>
      <c r="G1" s="1" t="s">
        <v>3</v>
      </c>
      <c r="H1" s="1" t="s">
        <v>4</v>
      </c>
      <c r="I1" s="1"/>
    </row>
    <row r="2" spans="1:9" x14ac:dyDescent="0.35">
      <c r="A2" s="2" t="s">
        <v>11</v>
      </c>
      <c r="B2" s="1">
        <v>22</v>
      </c>
      <c r="C2" s="1">
        <f>ROUND(2080/12/B2,2)</f>
        <v>7.88</v>
      </c>
      <c r="D2" s="1">
        <v>4</v>
      </c>
      <c r="E2" s="1">
        <v>4</v>
      </c>
      <c r="F2" s="1">
        <v>4</v>
      </c>
      <c r="G2" s="1">
        <v>5</v>
      </c>
      <c r="H2" s="1">
        <v>5</v>
      </c>
      <c r="I2" s="1"/>
    </row>
    <row r="3" spans="1:9" x14ac:dyDescent="0.35">
      <c r="A3" s="3" t="s">
        <v>12</v>
      </c>
      <c r="B3" s="1">
        <v>21</v>
      </c>
      <c r="C3" s="1">
        <f t="shared" ref="C3:C11" si="0">ROUND(2080/12/B3,2)</f>
        <v>8.25</v>
      </c>
      <c r="D3" s="1">
        <v>5</v>
      </c>
      <c r="E3" s="1">
        <v>4</v>
      </c>
      <c r="F3" s="1">
        <v>4</v>
      </c>
      <c r="G3" s="1">
        <v>4</v>
      </c>
      <c r="H3" s="1">
        <v>4</v>
      </c>
      <c r="I3" s="1"/>
    </row>
    <row r="4" spans="1:9" x14ac:dyDescent="0.35">
      <c r="A4" s="4" t="s">
        <v>13</v>
      </c>
      <c r="B4" s="1">
        <v>23</v>
      </c>
      <c r="C4" s="1">
        <f t="shared" si="0"/>
        <v>7.54</v>
      </c>
      <c r="D4" s="1">
        <v>4</v>
      </c>
      <c r="E4" s="1">
        <v>5</v>
      </c>
      <c r="F4" s="1">
        <v>5</v>
      </c>
      <c r="G4" s="1">
        <v>5</v>
      </c>
      <c r="H4" s="1">
        <v>4</v>
      </c>
      <c r="I4" s="1"/>
    </row>
    <row r="5" spans="1:9" x14ac:dyDescent="0.35">
      <c r="A5" s="4" t="s">
        <v>14</v>
      </c>
      <c r="B5" s="1">
        <v>21</v>
      </c>
      <c r="C5" s="1">
        <f t="shared" si="0"/>
        <v>8.25</v>
      </c>
      <c r="D5" s="1">
        <v>4</v>
      </c>
      <c r="E5" s="1">
        <v>4</v>
      </c>
      <c r="F5" s="1">
        <v>4</v>
      </c>
      <c r="G5" s="1">
        <v>4</v>
      </c>
      <c r="H5" s="1">
        <v>5</v>
      </c>
      <c r="I5" s="1"/>
    </row>
    <row r="6" spans="1:9" x14ac:dyDescent="0.35">
      <c r="A6" s="4" t="s">
        <v>15</v>
      </c>
      <c r="B6" s="1">
        <v>20</v>
      </c>
      <c r="C6" s="1">
        <f t="shared" si="0"/>
        <v>8.67</v>
      </c>
      <c r="D6" s="1">
        <v>4</v>
      </c>
      <c r="E6" s="1">
        <v>4</v>
      </c>
      <c r="F6" s="1">
        <v>4</v>
      </c>
      <c r="G6" s="1">
        <v>4</v>
      </c>
      <c r="H6" s="1">
        <v>4</v>
      </c>
      <c r="I6" s="1"/>
    </row>
    <row r="7" spans="1:9" x14ac:dyDescent="0.35">
      <c r="A7" s="4" t="s">
        <v>16</v>
      </c>
      <c r="B7" s="1">
        <v>23</v>
      </c>
      <c r="C7" s="1">
        <f t="shared" si="0"/>
        <v>7.54</v>
      </c>
      <c r="D7" s="1">
        <v>5</v>
      </c>
      <c r="E7" s="1">
        <v>5</v>
      </c>
      <c r="F7" s="1">
        <v>5</v>
      </c>
      <c r="G7" s="1">
        <v>4</v>
      </c>
      <c r="H7" s="1">
        <v>4</v>
      </c>
      <c r="I7" s="1"/>
    </row>
    <row r="8" spans="1:9" x14ac:dyDescent="0.35">
      <c r="A8" s="4" t="s">
        <v>17</v>
      </c>
      <c r="B8" s="1">
        <v>22</v>
      </c>
      <c r="C8" s="1">
        <f t="shared" si="0"/>
        <v>7.88</v>
      </c>
      <c r="D8" s="1">
        <v>4</v>
      </c>
      <c r="E8" s="1">
        <v>4</v>
      </c>
      <c r="F8" s="1">
        <v>4</v>
      </c>
      <c r="G8" s="1">
        <v>5</v>
      </c>
      <c r="H8" s="1">
        <v>5</v>
      </c>
      <c r="I8" s="1"/>
    </row>
    <row r="9" spans="1:9" x14ac:dyDescent="0.35">
      <c r="A9" s="4" t="s">
        <v>18</v>
      </c>
      <c r="B9" s="1">
        <v>21</v>
      </c>
      <c r="C9" s="1">
        <f t="shared" si="0"/>
        <v>8.25</v>
      </c>
      <c r="D9" s="1">
        <v>5</v>
      </c>
      <c r="E9" s="1">
        <v>4</v>
      </c>
      <c r="F9" s="1">
        <v>4</v>
      </c>
      <c r="G9" s="1">
        <v>4</v>
      </c>
      <c r="H9" s="1">
        <v>4</v>
      </c>
      <c r="I9" s="1"/>
    </row>
    <row r="10" spans="1:9" x14ac:dyDescent="0.35">
      <c r="A10" s="4" t="s">
        <v>19</v>
      </c>
      <c r="B10" s="1">
        <v>22</v>
      </c>
      <c r="C10" s="1">
        <f t="shared" si="0"/>
        <v>7.88</v>
      </c>
      <c r="D10" s="1">
        <v>4</v>
      </c>
      <c r="E10" s="1">
        <v>5</v>
      </c>
      <c r="F10" s="1">
        <v>5</v>
      </c>
      <c r="G10" s="1">
        <v>4</v>
      </c>
      <c r="H10" s="1">
        <v>4</v>
      </c>
      <c r="I10" s="1"/>
    </row>
    <row r="11" spans="1:9" x14ac:dyDescent="0.35">
      <c r="A11" s="4" t="s">
        <v>20</v>
      </c>
      <c r="B11" s="1">
        <v>22</v>
      </c>
      <c r="C11" s="1">
        <f t="shared" si="0"/>
        <v>7.88</v>
      </c>
      <c r="D11" s="1">
        <v>4</v>
      </c>
      <c r="E11" s="1">
        <v>4</v>
      </c>
      <c r="F11" s="1">
        <v>4</v>
      </c>
      <c r="G11" s="1">
        <v>5</v>
      </c>
      <c r="H11" s="1">
        <v>5</v>
      </c>
      <c r="I11" s="1"/>
    </row>
    <row r="12" spans="1:9" x14ac:dyDescent="0.35">
      <c r="A12" s="1"/>
      <c r="B12" s="1"/>
      <c r="C12" s="1"/>
      <c r="D12" s="1"/>
      <c r="E12" s="1"/>
      <c r="F12" s="1"/>
      <c r="G12" s="1"/>
      <c r="H12" s="1"/>
      <c r="I12" s="1"/>
    </row>
    <row r="13" spans="1:9" x14ac:dyDescent="0.35">
      <c r="A13" s="5" t="s">
        <v>23</v>
      </c>
      <c r="B13" s="1">
        <v>50000</v>
      </c>
      <c r="C13" s="1"/>
      <c r="D13" s="1"/>
      <c r="E13" s="1"/>
      <c r="F13" s="1"/>
      <c r="G13" s="1"/>
      <c r="H13" s="1"/>
      <c r="I13" s="1"/>
    </row>
    <row r="14" spans="1:9" x14ac:dyDescent="0.35">
      <c r="A14" s="1" t="s">
        <v>5</v>
      </c>
      <c r="B14" s="1">
        <v>24.038461999999999</v>
      </c>
      <c r="C14" s="1"/>
      <c r="D14" s="1"/>
      <c r="E14" s="1"/>
      <c r="F14" s="1"/>
      <c r="G14" s="1"/>
      <c r="H14" s="1"/>
      <c r="I14" s="1"/>
    </row>
    <row r="15" spans="1:9" x14ac:dyDescent="0.35">
      <c r="A15" s="1" t="s">
        <v>6</v>
      </c>
      <c r="B15" s="1">
        <v>4167.67</v>
      </c>
      <c r="C15" s="1"/>
      <c r="D15" s="1"/>
      <c r="E15" s="1"/>
      <c r="F15" s="1"/>
      <c r="G15" s="1"/>
      <c r="H15" s="1"/>
      <c r="I15" s="1"/>
    </row>
    <row r="16" spans="1:9" x14ac:dyDescent="0.35">
      <c r="A16" s="1" t="s">
        <v>10</v>
      </c>
      <c r="B16" s="1" t="s">
        <v>11</v>
      </c>
      <c r="C16" s="1"/>
      <c r="D16" s="1"/>
      <c r="E16" s="1"/>
      <c r="F16" s="1"/>
      <c r="G16" s="1"/>
      <c r="H16" s="1"/>
      <c r="I16" s="1"/>
    </row>
    <row r="17" spans="1:9" x14ac:dyDescent="0.35">
      <c r="A17" s="1" t="s">
        <v>24</v>
      </c>
      <c r="B17" s="1">
        <f>INDEX(B2:B11, MATCH(B16,A2:A11,0))</f>
        <v>22</v>
      </c>
      <c r="C17" s="1"/>
      <c r="D17" s="1"/>
      <c r="E17" s="1"/>
      <c r="F17" s="1"/>
      <c r="G17" s="1"/>
      <c r="H17" s="1"/>
      <c r="I17" s="1"/>
    </row>
    <row r="18" spans="1:9" x14ac:dyDescent="0.35">
      <c r="A18" s="1" t="s">
        <v>9</v>
      </c>
      <c r="B18" s="1" t="str">
        <f>INDEX(C2:C11,MATCH(B16,A2:A11,0)) &amp; " hours"</f>
        <v>7.88 hours</v>
      </c>
      <c r="C18" s="1"/>
      <c r="D18" s="1"/>
      <c r="E18" s="1"/>
      <c r="F18" s="1"/>
      <c r="G18" s="1"/>
      <c r="H18" s="1"/>
      <c r="I18" s="1"/>
    </row>
    <row r="19" spans="1:9" x14ac:dyDescent="0.35">
      <c r="A19" s="1" t="s">
        <v>21</v>
      </c>
      <c r="B19" s="1">
        <v>3</v>
      </c>
      <c r="C19" s="1"/>
      <c r="D19" s="1"/>
      <c r="E19" s="1"/>
      <c r="F19" s="1"/>
      <c r="G19" s="1"/>
      <c r="H19" s="1"/>
      <c r="I19" s="1"/>
    </row>
    <row r="20" spans="1:9" x14ac:dyDescent="0.35">
      <c r="A20" s="1" t="s">
        <v>22</v>
      </c>
      <c r="B20" s="6">
        <f>ROUND((B13/12)-(SUBSTITUTE(B18,"hours","")*B19*B13/2080),2)</f>
        <v>3598.4</v>
      </c>
      <c r="C20" s="1"/>
      <c r="D20" s="1"/>
      <c r="E20" s="1"/>
      <c r="F20" s="1"/>
      <c r="G20" s="1"/>
      <c r="H20" s="1"/>
      <c r="I20" s="1"/>
    </row>
    <row r="21" spans="1:9" x14ac:dyDescent="0.35">
      <c r="A21" s="1"/>
      <c r="B21" s="1"/>
      <c r="C21" s="1"/>
      <c r="D21" s="1"/>
      <c r="E21" s="1"/>
      <c r="F21" s="1"/>
      <c r="G21" s="1"/>
      <c r="H21" s="1"/>
      <c r="I21" s="1"/>
    </row>
    <row r="22" spans="1:9" x14ac:dyDescent="0.35">
      <c r="A22" s="1"/>
      <c r="B22" s="1"/>
      <c r="C22" s="1"/>
      <c r="D22" s="1"/>
      <c r="E22" s="1"/>
      <c r="F22" s="1"/>
      <c r="G22" s="1"/>
      <c r="H22" s="1"/>
      <c r="I22" s="1"/>
    </row>
    <row r="23" spans="1:9" x14ac:dyDescent="0.35">
      <c r="A23" s="11"/>
      <c r="B23" s="11"/>
      <c r="C23" s="11"/>
      <c r="D23" s="11"/>
      <c r="E23" s="11"/>
      <c r="F23" s="11"/>
      <c r="G23" s="11"/>
      <c r="H23" s="11"/>
      <c r="I23" s="11"/>
    </row>
  </sheetData>
  <sheetProtection algorithmName="SHA-512" hashValue="jEci/FCVIkgjP0zv6+4JNwXrfoADusX0MkiM2mst831HgmwWu+4Azg1hCs08mgWBlcEAG2WCXP+vaeLo2qivOw==" saltValue="QG6d9mWd+qhUEcuqOrTQ9g==" spinCount="100000" sheet="1" objects="1" scenarios="1"/>
  <dataValidations count="1">
    <dataValidation type="list" allowBlank="1" showInputMessage="1" showErrorMessage="1" sqref="B16">
      <formula1>$A$2:$A$11</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 Page</vt:lpstr>
      <vt:lpstr>Sheet1</vt:lpstr>
    </vt:vector>
  </TitlesOfParts>
  <Company>North Carolina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L Amari</dc:creator>
  <cp:lastModifiedBy>Joe Christopher Matise</cp:lastModifiedBy>
  <dcterms:created xsi:type="dcterms:W3CDTF">2020-09-24T21:33:36Z</dcterms:created>
  <dcterms:modified xsi:type="dcterms:W3CDTF">2020-10-07T13:03:51Z</dcterms:modified>
</cp:coreProperties>
</file>